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y\nmatavulj\za WEB\NOVE OBJAVE NA WEBU\"/>
    </mc:Choice>
  </mc:AlternateContent>
  <bookViews>
    <workbookView xWindow="0" yWindow="0" windowWidth="28800" windowHeight="12480"/>
  </bookViews>
  <sheets>
    <sheet name="Prihodi" sheetId="4" r:id="rId1"/>
    <sheet name="Rashodi" sheetId="2" r:id="rId2"/>
    <sheet name="Rezultat" sheetId="1" r:id="rId3"/>
  </sheets>
  <externalReferences>
    <externalReference r:id="rId4"/>
  </externalReferences>
  <definedNames>
    <definedName name="_xlnm._FilterDatabase" localSheetId="1" hidden="1">Rashodi!$A$4:$B$4</definedName>
    <definedName name="_xlnm.Print_Area" localSheetId="1">Rashodi!$A$2:$F$36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C36" i="2"/>
  <c r="E22" i="2"/>
  <c r="D22" i="2"/>
  <c r="C22" i="2"/>
  <c r="E31" i="4"/>
  <c r="D31" i="4"/>
  <c r="C31" i="4"/>
  <c r="F6" i="1" l="1"/>
  <c r="D6" i="1"/>
  <c r="E5" i="4"/>
  <c r="E6" i="4"/>
  <c r="C6" i="4"/>
  <c r="C5" i="4"/>
  <c r="E6" i="1"/>
  <c r="C29" i="2"/>
  <c r="E29" i="2"/>
  <c r="D29" i="2" s="1"/>
  <c r="D36" i="2"/>
  <c r="A28" i="2"/>
  <c r="B28" i="2"/>
  <c r="D28" i="2"/>
  <c r="F28" i="2"/>
  <c r="D34" i="2"/>
  <c r="F34" i="2"/>
  <c r="D35" i="2"/>
  <c r="F35" i="2"/>
  <c r="F36" i="2" l="1"/>
  <c r="F29" i="2"/>
  <c r="E4" i="1"/>
  <c r="G4" i="1"/>
  <c r="E28" i="4"/>
  <c r="E26" i="4"/>
  <c r="C28" i="4"/>
  <c r="C26" i="4"/>
  <c r="D14" i="2"/>
  <c r="D26" i="4"/>
  <c r="D27" i="4"/>
  <c r="F30" i="4"/>
  <c r="D30" i="4"/>
  <c r="F29" i="4"/>
  <c r="D29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D6" i="4"/>
  <c r="F31" i="4" l="1"/>
  <c r="F27" i="4"/>
  <c r="F5" i="4"/>
  <c r="D5" i="4"/>
  <c r="F28" i="4"/>
  <c r="F6" i="4"/>
  <c r="D28" i="4"/>
  <c r="F26" i="4" l="1"/>
  <c r="F20" i="2" l="1"/>
  <c r="D19" i="2"/>
  <c r="D18" i="2"/>
  <c r="D17" i="2"/>
  <c r="D16" i="2"/>
  <c r="D13" i="2"/>
  <c r="D11" i="2"/>
  <c r="D9" i="2"/>
  <c r="D8" i="2"/>
  <c r="D7" i="2"/>
  <c r="F6" i="2"/>
  <c r="F5" i="2"/>
  <c r="D5" i="2"/>
  <c r="F13" i="2" l="1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G5" i="1"/>
  <c r="E5" i="1"/>
  <c r="F17" i="2"/>
  <c r="F22" i="2"/>
  <c r="F10" i="2"/>
  <c r="F14" i="2" l="1"/>
</calcChain>
</file>

<file path=xl/sharedStrings.xml><?xml version="1.0" encoding="utf-8"?>
<sst xmlns="http://schemas.openxmlformats.org/spreadsheetml/2006/main" count="129" uniqueCount="89">
  <si>
    <t>Tablica 32. Plan ukupnih rashoda po vrstama rashoda</t>
  </si>
  <si>
    <t>R. Br.</t>
  </si>
  <si>
    <t>Vrsta rashoda</t>
  </si>
  <si>
    <t>Plan V0 za 2023. g.</t>
  </si>
  <si>
    <t>Povećanje / smanjenje</t>
  </si>
  <si>
    <t>Plan V1 za 2023. g.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</si>
  <si>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</si>
  <si>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</si>
  <si>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</si>
  <si>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</si>
  <si>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</si>
  <si>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</si>
  <si>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</si>
  <si>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</si>
  <si>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</si>
  <si>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</si>
  <si>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</si>
  <si>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</si>
  <si>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</si>
  <si>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</si>
  <si>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</si>
  <si>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</si>
  <si>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</si>
  <si>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</si>
  <si>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</si>
  <si>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</si>
  <si>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</si>
  <si>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</si>
  <si>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</si>
  <si>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</si>
  <si>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</si>
  <si>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</si>
  <si>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</si>
  <si>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</si>
  <si>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</si>
  <si>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</si>
  <si>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</si>
  <si>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</si>
  <si>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</si>
  <si>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</si>
  <si>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</si>
  <si>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>FINANCIRANJE IZ ZADRŽANE DOBITI</t>
  </si>
  <si>
    <t>SVEUKUPNI RASHODI</t>
  </si>
  <si>
    <t>Rashodi - financirani iz tekućih prihoda</t>
  </si>
  <si>
    <t>Rashodi - financirani iz dobiti</t>
  </si>
  <si>
    <t>Tablica 33. Rekapitulacija prihoda i rashoda</t>
  </si>
  <si>
    <t xml:space="preserve">R.br. </t>
  </si>
  <si>
    <t>Naziv kategorije</t>
  </si>
  <si>
    <t>Ukupni prihodi</t>
  </si>
  <si>
    <t>Ukupni rashodi</t>
  </si>
  <si>
    <t>Dobit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</si>
  <si>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</si>
  <si>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</si>
  <si>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</si>
  <si>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</si>
  <si>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</si>
  <si>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</si>
  <si>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</si>
  <si>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</si>
  <si>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</si>
  <si>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</si>
  <si>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</si>
  <si>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</si>
  <si>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</si>
  <si>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</si>
  <si>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</si>
  <si>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</si>
  <si>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</si>
  <si>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</si>
  <si>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</si>
  <si>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</si>
  <si>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Proizvodnja i nadzor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</si>
  <si>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</si>
  <si>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</si>
  <si>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</si>
  <si>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</si>
  <si>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</si>
  <si>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</si>
  <si>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</si>
  <si>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</si>
  <si>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</si>
  <si>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</si>
  <si>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</si>
  <si>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</si>
  <si>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</si>
  <si>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</si>
  <si>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>Tablica 31. Plan ukupnih prihoda po vrstama prihoda</t>
  </si>
  <si>
    <t xml:space="preserve">Plan V0 za 2023. g. </t>
  </si>
  <si>
    <t>UNICOM, SAFE - CT , Chessmen, EU4H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</si>
</sst>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0.0%"/>
    <numFmt numFmtId="166" formatCode="#,##0\ &quot;kn&quot;"/>
    <numFmt numFmtId="167" formatCode="#,##0\ [$€-1]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6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horizontal="right" vertical="center"/>
    </xf>
    <xf numFmtId="9" fontId="9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/>
    </xf>
    <xf numFmtId="10" fontId="3" fillId="0" borderId="0" xfId="0" applyNumberFormat="1" applyFont="1" applyAlignment="1">
      <alignment vertical="center"/>
    </xf>
    <xf numFmtId="9" fontId="10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165" fontId="8" fillId="3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165" fontId="12" fillId="3" borderId="1" xfId="3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5" fontId="23" fillId="0" borderId="1" xfId="1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165" fontId="14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0" fontId="27" fillId="0" borderId="1" xfId="3" applyFont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8" fillId="0" borderId="1" xfId="3" applyNumberFormat="1" applyFont="1" applyBorder="1" applyAlignment="1">
      <alignment horizontal="right" vertical="center"/>
    </xf>
    <xf numFmtId="0" fontId="28" fillId="0" borderId="1" xfId="3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3" fontId="27" fillId="0" borderId="1" xfId="3" applyNumberFormat="1" applyFont="1" applyBorder="1" applyAlignment="1">
      <alignment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EIO\EPO\Ra&#269;unovodstvo\A%20&amp;%20M%20financije\Planovi%202023\REBALANS%20V1\FINANCIJSKI%20PLAN%202023.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plan2023 V1"/>
      <sheetName val="PN 2023 V1"/>
      <sheetName val="PN 2020-izgub.formule "/>
      <sheetName val="PN extra "/>
      <sheetName val="FIN 2023"/>
      <sheetName val="Za UV PN detaljno"/>
      <sheetName val="ZA UV PN sumarno"/>
      <sheetName val="razno"/>
      <sheetName val="za UV rashodi"/>
      <sheetName val="za UV rashodi sumarno"/>
      <sheetName val="PN 2023za UV"/>
      <sheetName val="PN sumarno"/>
      <sheetName val="nab.preko 66361,40"/>
      <sheetName val="prigodne nagrade"/>
      <sheetName val="režije"/>
      <sheetName val="edukacije"/>
      <sheetName val="javne nabave"/>
      <sheetName val="Stražarske sl"/>
    </sheetNames>
    <sheetDataSet>
      <sheetData sheetId="0">
        <row r="118">
          <cell r="A118" t="str">
            <v>1.</v>
          </cell>
          <cell r="C118" t="str">
            <v>Troškovi stručnog obrazovanja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0"/>
  <sheetViews>
    <sheetView tabSelected="1" zoomScale="120" zoomScaleNormal="120" workbookViewId="0">
      <selection activeCell="G12" sqref="G12"/>
    </sheetView>
  </sheetViews>
  <sheetFormatPr defaultColWidth="8.85546875" defaultRowHeight="12.75" x14ac:dyDescent="0.2"/>
  <cols>
    <col min="1" max="1" width="10.85546875" style="65" customWidth="1"/>
    <col min="2" max="2" width="28.140625" style="65" customWidth="1"/>
    <col min="3" max="3" width="14.140625" style="65" customWidth="1"/>
    <col min="4" max="4" width="13.85546875" style="65" customWidth="1"/>
    <col min="5" max="5" width="13.7109375" style="67" customWidth="1"/>
    <col min="6" max="6" width="13.42578125" style="65" customWidth="1"/>
    <col min="7" max="10" width="12.5703125" style="67" customWidth="1"/>
    <col min="11" max="11" width="14" style="65" customWidth="1"/>
    <col min="12" max="12" width="14.7109375" style="65" customWidth="1"/>
    <col min="13" max="13" width="15.42578125" style="65" customWidth="1"/>
    <col min="14" max="14" width="12.42578125" style="65" customWidth="1"/>
    <col min="15" max="15" width="13.42578125" style="65" customWidth="1"/>
    <col min="16" max="16" width="11" style="65" customWidth="1"/>
    <col min="17" max="17" width="14" style="65" customWidth="1"/>
    <col min="18" max="18" width="15.28515625" style="65" customWidth="1"/>
    <col min="19" max="19" width="18.7109375" style="65" customWidth="1"/>
    <col min="20" max="20" width="15.7109375" style="65" customWidth="1"/>
    <col min="21" max="21" width="9.140625" style="65" customWidth="1"/>
    <col min="22" max="22" width="11.7109375" style="65" customWidth="1"/>
    <col min="23" max="23" width="11" style="65" customWidth="1"/>
    <col min="24" max="24" width="14" style="65" customWidth="1"/>
    <col min="25" max="25" width="13.7109375" style="65" customWidth="1"/>
    <col min="26" max="26" width="14.28515625" style="65" customWidth="1"/>
    <col min="27" max="27" width="10.28515625" style="65" customWidth="1"/>
    <col min="28" max="28" width="9.140625" style="65" customWidth="1"/>
    <col min="29" max="29" width="13.140625" style="65" bestFit="1" customWidth="1"/>
    <col min="30" max="30" width="10.42578125" style="65" bestFit="1" customWidth="1"/>
    <col min="31" max="31" width="14.28515625" style="65" customWidth="1"/>
    <col min="32" max="34" width="10.5703125" style="65" customWidth="1"/>
    <col min="35" max="35" width="7.28515625" style="65" customWidth="1"/>
    <col min="36" max="36" width="12.28515625" style="65" customWidth="1"/>
    <col min="37" max="37" width="12.42578125" style="65" customWidth="1"/>
    <col min="38" max="38" width="8.5703125" style="65" customWidth="1"/>
    <col min="39" max="39" width="14" style="65" customWidth="1"/>
    <col min="40" max="40" width="8.7109375" style="65" customWidth="1"/>
    <col min="41" max="41" width="10.5703125" style="65" customWidth="1"/>
    <col min="42" max="42" width="11.5703125" style="65" bestFit="1" customWidth="1"/>
    <col min="43" max="43" width="11.85546875" style="65" customWidth="1"/>
    <col min="44" max="44" width="11.42578125" style="65" bestFit="1" customWidth="1"/>
    <col min="45" max="45" width="11.5703125" style="65" customWidth="1"/>
    <col min="46" max="16384" width="8.85546875" style="65"/>
  </cols>
  <sheetData>
    <row r="2" spans="1:45" ht="11.25" customHeight="1" x14ac:dyDescent="0.2">
      <c r="A2" s="66" t="s">
        <v>86</v>
      </c>
      <c r="D2" s="69"/>
      <c r="E2" s="65"/>
    </row>
    <row r="3" spans="1:45" x14ac:dyDescent="0.2">
      <c r="A3" s="107" t="s">
        <v>55</v>
      </c>
      <c r="B3" s="107" t="s">
        <v>56</v>
      </c>
      <c r="C3" s="109" t="s">
        <v>87</v>
      </c>
      <c r="D3" s="110" t="s">
        <v>4</v>
      </c>
      <c r="E3" s="110" t="s">
        <v>5</v>
      </c>
      <c r="F3" s="103" t="s">
        <v>6</v>
      </c>
    </row>
    <row r="4" spans="1:45" x14ac:dyDescent="0.2">
      <c r="A4" s="108"/>
      <c r="B4" s="108"/>
      <c r="C4" s="109"/>
      <c r="D4" s="111"/>
      <c r="E4" s="111"/>
      <c r="F4" s="104"/>
    </row>
    <row r="5" spans="1:45" x14ac:dyDescent="0.2">
      <c r="A5" s="98"/>
      <c r="B5" s="99" t="s">
        <v>57</v>
      </c>
      <c r="C5" s="100">
        <f>SUM(C13:C25,C6)</f>
        <v>12437704.93</v>
      </c>
      <c r="D5" s="100">
        <f>+E5-C5</f>
        <v>0</v>
      </c>
      <c r="E5" s="100">
        <f>SUM(E6,E13:E25)</f>
        <v>12437704.930000002</v>
      </c>
      <c r="F5" s="101">
        <f>+E5/C5</f>
        <v>1.0000000000000002</v>
      </c>
    </row>
    <row r="6" spans="1:45" x14ac:dyDescent="0.2">
      <c r="A6" s="87" t="s">
        <v>7</v>
      </c>
      <c r="B6" s="88" t="s">
        <v>58</v>
      </c>
      <c r="C6" s="89">
        <f>SUM(C7:C12)</f>
        <v>6398529.0200000014</v>
      </c>
      <c r="D6" s="90">
        <f t="shared" ref="D6:D30" si="0">+E6-C6</f>
        <v>0</v>
      </c>
      <c r="E6" s="89">
        <f>SUM(E7:E12)</f>
        <v>6398529.0200000014</v>
      </c>
      <c r="F6" s="91">
        <f>+E6/C6</f>
        <v>1</v>
      </c>
    </row>
    <row r="7" spans="1:45" x14ac:dyDescent="0.2">
      <c r="A7" s="92" t="s">
        <v>59</v>
      </c>
      <c r="B7" s="93" t="s">
        <v>60</v>
      </c>
      <c r="C7" s="89">
        <v>1504810.5799999998</v>
      </c>
      <c r="D7" s="90">
        <f t="shared" si="0"/>
        <v>0</v>
      </c>
      <c r="E7" s="89">
        <v>1504810.5799999998</v>
      </c>
      <c r="F7" s="91">
        <f t="shared" ref="F7:F30" si="1">+E7/C7</f>
        <v>1</v>
      </c>
    </row>
    <row r="8" spans="1:45" x14ac:dyDescent="0.2">
      <c r="A8" s="92" t="s">
        <v>61</v>
      </c>
      <c r="B8" s="93" t="s">
        <v>62</v>
      </c>
      <c r="C8" s="89">
        <v>489747.86000000004</v>
      </c>
      <c r="D8" s="90">
        <f t="shared" si="0"/>
        <v>0</v>
      </c>
      <c r="E8" s="89">
        <v>489747.86000000004</v>
      </c>
      <c r="F8" s="91">
        <f t="shared" si="1"/>
        <v>1</v>
      </c>
    </row>
    <row r="9" spans="1:45" x14ac:dyDescent="0.2">
      <c r="A9" s="92" t="s">
        <v>63</v>
      </c>
      <c r="B9" s="93" t="s">
        <v>64</v>
      </c>
      <c r="C9" s="89">
        <v>3583918.5800000015</v>
      </c>
      <c r="D9" s="90">
        <f t="shared" si="0"/>
        <v>0</v>
      </c>
      <c r="E9" s="89">
        <v>3583918.5800000015</v>
      </c>
      <c r="F9" s="91">
        <f t="shared" si="1"/>
        <v>1</v>
      </c>
    </row>
    <row r="10" spans="1:45" s="67" customFormat="1" ht="36" x14ac:dyDescent="0.2">
      <c r="A10" s="92" t="s">
        <v>65</v>
      </c>
      <c r="B10" s="93" t="s">
        <v>66</v>
      </c>
      <c r="C10" s="89">
        <v>68400</v>
      </c>
      <c r="D10" s="90">
        <f t="shared" si="0"/>
        <v>0</v>
      </c>
      <c r="E10" s="89">
        <v>68400</v>
      </c>
      <c r="F10" s="91">
        <f t="shared" si="1"/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s="67" customFormat="1" ht="36" x14ac:dyDescent="0.2">
      <c r="A11" s="92" t="s">
        <v>67</v>
      </c>
      <c r="B11" s="93" t="s">
        <v>68</v>
      </c>
      <c r="C11" s="89">
        <v>748052</v>
      </c>
      <c r="D11" s="90">
        <f t="shared" si="0"/>
        <v>0</v>
      </c>
      <c r="E11" s="89">
        <v>748052</v>
      </c>
      <c r="F11" s="91">
        <f t="shared" si="1"/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</row>
    <row r="12" spans="1:45" s="67" customFormat="1" ht="36" x14ac:dyDescent="0.2">
      <c r="A12" s="92" t="s">
        <v>69</v>
      </c>
      <c r="B12" s="93" t="s">
        <v>70</v>
      </c>
      <c r="C12" s="89">
        <v>3600</v>
      </c>
      <c r="D12" s="90">
        <f t="shared" si="0"/>
        <v>0</v>
      </c>
      <c r="E12" s="89">
        <v>3600</v>
      </c>
      <c r="F12" s="91">
        <f t="shared" si="1"/>
        <v>1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s="67" customFormat="1" x14ac:dyDescent="0.2">
      <c r="A13" s="94" t="s">
        <v>9</v>
      </c>
      <c r="B13" s="88" t="s">
        <v>71</v>
      </c>
      <c r="C13" s="89">
        <v>348983.16000000003</v>
      </c>
      <c r="D13" s="90">
        <f t="shared" si="0"/>
        <v>0</v>
      </c>
      <c r="E13" s="89">
        <v>348983.16000000003</v>
      </c>
      <c r="F13" s="91">
        <f t="shared" si="1"/>
        <v>1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</row>
    <row r="14" spans="1:45" s="67" customFormat="1" x14ac:dyDescent="0.2">
      <c r="A14" s="94" t="s">
        <v>11</v>
      </c>
      <c r="B14" s="95" t="s">
        <v>72</v>
      </c>
      <c r="C14" s="89">
        <v>317076.08999999997</v>
      </c>
      <c r="D14" s="90">
        <f t="shared" si="0"/>
        <v>0</v>
      </c>
      <c r="E14" s="89">
        <v>317076.08999999997</v>
      </c>
      <c r="F14" s="91">
        <f t="shared" si="1"/>
        <v>1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</row>
    <row r="15" spans="1:45" s="67" customFormat="1" x14ac:dyDescent="0.2">
      <c r="A15" s="87" t="s">
        <v>13</v>
      </c>
      <c r="B15" s="95" t="s">
        <v>73</v>
      </c>
      <c r="C15" s="89">
        <v>43002.189999999988</v>
      </c>
      <c r="D15" s="90">
        <f t="shared" si="0"/>
        <v>0</v>
      </c>
      <c r="E15" s="89">
        <v>43002.189999999988</v>
      </c>
      <c r="F15" s="91">
        <f t="shared" si="1"/>
        <v>1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</row>
    <row r="16" spans="1:45" s="67" customFormat="1" x14ac:dyDescent="0.2">
      <c r="A16" s="87" t="s">
        <v>15</v>
      </c>
      <c r="B16" s="88" t="s">
        <v>74</v>
      </c>
      <c r="C16" s="89">
        <v>919800.22</v>
      </c>
      <c r="D16" s="90">
        <f t="shared" si="0"/>
        <v>0</v>
      </c>
      <c r="E16" s="89">
        <v>919800.22</v>
      </c>
      <c r="F16" s="91">
        <f t="shared" si="1"/>
        <v>1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</row>
    <row r="17" spans="1:45" s="67" customFormat="1" x14ac:dyDescent="0.2">
      <c r="A17" s="87" t="s">
        <v>17</v>
      </c>
      <c r="B17" s="88" t="s">
        <v>75</v>
      </c>
      <c r="C17" s="89">
        <v>2984496.8400000003</v>
      </c>
      <c r="D17" s="90">
        <f t="shared" si="0"/>
        <v>0</v>
      </c>
      <c r="E17" s="89">
        <v>2984496.8400000003</v>
      </c>
      <c r="F17" s="91">
        <f t="shared" si="1"/>
        <v>1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</row>
    <row r="18" spans="1:45" s="67" customFormat="1" x14ac:dyDescent="0.2">
      <c r="A18" s="87" t="s">
        <v>19</v>
      </c>
      <c r="B18" s="88" t="s">
        <v>76</v>
      </c>
      <c r="C18" s="89">
        <v>95228.890000000014</v>
      </c>
      <c r="D18" s="90">
        <f t="shared" si="0"/>
        <v>0</v>
      </c>
      <c r="E18" s="89">
        <v>95228.890000000014</v>
      </c>
      <c r="F18" s="91">
        <f t="shared" si="1"/>
        <v>1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</row>
    <row r="19" spans="1:45" s="67" customFormat="1" ht="36" x14ac:dyDescent="0.2">
      <c r="A19" s="87" t="s">
        <v>21</v>
      </c>
      <c r="B19" s="88" t="s">
        <v>77</v>
      </c>
      <c r="C19" s="89">
        <v>79899.05</v>
      </c>
      <c r="D19" s="90">
        <f t="shared" si="0"/>
        <v>0</v>
      </c>
      <c r="E19" s="89">
        <v>79899.05</v>
      </c>
      <c r="F19" s="91">
        <f t="shared" si="1"/>
        <v>1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</row>
    <row r="20" spans="1:45" s="67" customFormat="1" x14ac:dyDescent="0.2">
      <c r="A20" s="87" t="s">
        <v>23</v>
      </c>
      <c r="B20" s="88" t="s">
        <v>78</v>
      </c>
      <c r="C20" s="89">
        <v>1592.8000000000002</v>
      </c>
      <c r="D20" s="90">
        <f t="shared" si="0"/>
        <v>0</v>
      </c>
      <c r="E20" s="89">
        <v>1592.8000000000002</v>
      </c>
      <c r="F20" s="91">
        <f t="shared" si="1"/>
        <v>1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</row>
    <row r="21" spans="1:45" s="67" customFormat="1" x14ac:dyDescent="0.2">
      <c r="A21" s="87" t="s">
        <v>25</v>
      </c>
      <c r="B21" s="88" t="s">
        <v>79</v>
      </c>
      <c r="C21" s="89">
        <v>304863.95999999996</v>
      </c>
      <c r="D21" s="90">
        <f t="shared" si="0"/>
        <v>0</v>
      </c>
      <c r="E21" s="89">
        <v>304863.95999999996</v>
      </c>
      <c r="F21" s="91">
        <f t="shared" si="1"/>
        <v>1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</row>
    <row r="22" spans="1:45" s="67" customFormat="1" x14ac:dyDescent="0.2">
      <c r="A22" s="87" t="s">
        <v>26</v>
      </c>
      <c r="B22" s="88" t="s">
        <v>80</v>
      </c>
      <c r="C22" s="89">
        <v>479913.93000000005</v>
      </c>
      <c r="D22" s="90">
        <f t="shared" si="0"/>
        <v>0</v>
      </c>
      <c r="E22" s="89">
        <v>479913.93000000005</v>
      </c>
      <c r="F22" s="91">
        <f t="shared" si="1"/>
        <v>1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</row>
    <row r="23" spans="1:45" s="67" customFormat="1" ht="24" x14ac:dyDescent="0.2">
      <c r="A23" s="87" t="s">
        <v>27</v>
      </c>
      <c r="B23" s="88" t="s">
        <v>81</v>
      </c>
      <c r="C23" s="89">
        <v>60000</v>
      </c>
      <c r="D23" s="90">
        <f t="shared" si="0"/>
        <v>0</v>
      </c>
      <c r="E23" s="89">
        <v>60000</v>
      </c>
      <c r="F23" s="91">
        <f t="shared" si="1"/>
        <v>1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</row>
    <row r="24" spans="1:45" s="67" customFormat="1" ht="24" x14ac:dyDescent="0.2">
      <c r="A24" s="96" t="s">
        <v>28</v>
      </c>
      <c r="B24" s="95" t="s">
        <v>82</v>
      </c>
      <c r="C24" s="89">
        <v>393900</v>
      </c>
      <c r="D24" s="90">
        <f t="shared" si="0"/>
        <v>0</v>
      </c>
      <c r="E24" s="89">
        <v>393900</v>
      </c>
      <c r="F24" s="91">
        <f t="shared" si="1"/>
        <v>1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</row>
    <row r="25" spans="1:45" s="67" customFormat="1" ht="24" x14ac:dyDescent="0.2">
      <c r="A25" s="96" t="s">
        <v>30</v>
      </c>
      <c r="B25" s="97" t="s">
        <v>83</v>
      </c>
      <c r="C25" s="89">
        <v>10418.779999999999</v>
      </c>
      <c r="D25" s="90">
        <f t="shared" si="0"/>
        <v>0</v>
      </c>
      <c r="E25" s="89">
        <v>10418.779999999999</v>
      </c>
      <c r="F25" s="91">
        <f t="shared" si="1"/>
        <v>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</row>
    <row r="26" spans="1:45" s="67" customFormat="1" x14ac:dyDescent="0.2">
      <c r="A26" s="98"/>
      <c r="B26" s="99" t="s">
        <v>84</v>
      </c>
      <c r="C26" s="100">
        <f>+C27</f>
        <v>249464</v>
      </c>
      <c r="D26" s="100">
        <f>+E26-C26</f>
        <v>44500</v>
      </c>
      <c r="E26" s="100">
        <f>+E27</f>
        <v>293964</v>
      </c>
      <c r="F26" s="101">
        <f>+E26/C26</f>
        <v>1.1783824519770387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</row>
    <row r="27" spans="1:45" s="67" customFormat="1" ht="24" x14ac:dyDescent="0.2">
      <c r="A27" s="87" t="s">
        <v>32</v>
      </c>
      <c r="B27" s="95" t="s">
        <v>88</v>
      </c>
      <c r="C27" s="89">
        <v>249464</v>
      </c>
      <c r="D27" s="89">
        <f>+E27-C27</f>
        <v>44500</v>
      </c>
      <c r="E27" s="89">
        <v>293964</v>
      </c>
      <c r="F27" s="91">
        <f t="shared" si="1"/>
        <v>1.1783824519770387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</row>
    <row r="28" spans="1:45" s="67" customFormat="1" x14ac:dyDescent="0.2">
      <c r="A28" s="98"/>
      <c r="B28" s="99" t="s">
        <v>54</v>
      </c>
      <c r="C28" s="100">
        <f>+C29+C30</f>
        <v>95108</v>
      </c>
      <c r="D28" s="100">
        <f t="shared" si="0"/>
        <v>0</v>
      </c>
      <c r="E28" s="100">
        <f>+E29+E30</f>
        <v>95108</v>
      </c>
      <c r="F28" s="101">
        <f>+E28/C28</f>
        <v>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</row>
    <row r="29" spans="1:45" s="67" customFormat="1" ht="24" x14ac:dyDescent="0.2">
      <c r="A29" s="87" t="s">
        <v>34</v>
      </c>
      <c r="B29" s="88" t="s">
        <v>53</v>
      </c>
      <c r="C29" s="89">
        <v>31140</v>
      </c>
      <c r="D29" s="102">
        <f t="shared" si="0"/>
        <v>0</v>
      </c>
      <c r="E29" s="89">
        <v>31140</v>
      </c>
      <c r="F29" s="91">
        <f t="shared" si="1"/>
        <v>1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</row>
    <row r="30" spans="1:45" s="67" customFormat="1" x14ac:dyDescent="0.2">
      <c r="A30" s="87" t="s">
        <v>36</v>
      </c>
      <c r="B30" s="88" t="s">
        <v>85</v>
      </c>
      <c r="C30" s="89">
        <v>63968</v>
      </c>
      <c r="D30" s="102">
        <f t="shared" si="0"/>
        <v>0</v>
      </c>
      <c r="E30" s="89">
        <v>63968</v>
      </c>
      <c r="F30" s="91">
        <f t="shared" si="1"/>
        <v>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</row>
    <row r="31" spans="1:45" s="67" customFormat="1" x14ac:dyDescent="0.2">
      <c r="A31" s="105" t="s">
        <v>40</v>
      </c>
      <c r="B31" s="106"/>
      <c r="C31" s="68">
        <f>+C28+C26+C5</f>
        <v>12782276.93</v>
      </c>
      <c r="D31" s="68">
        <f>+E31-C31</f>
        <v>44500.000000001863</v>
      </c>
      <c r="E31" s="68">
        <f>+E28+E26+E5</f>
        <v>12826776.930000002</v>
      </c>
      <c r="F31" s="70">
        <f>+E31/C31</f>
        <v>1.0034813828744049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</row>
    <row r="32" spans="1:45" s="67" customFormat="1" x14ac:dyDescent="0.2">
      <c r="A32" s="65"/>
      <c r="B32" s="65"/>
      <c r="F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</row>
    <row r="140" ht="11.25" customHeight="1" x14ac:dyDescent="0.2"/>
  </sheetData>
  <mergeCells count="7">
    <mergeCell ref="F3:F4"/>
    <mergeCell ref="A31:B31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zoomScale="120" zoomScaleNormal="120" workbookViewId="0">
      <selection activeCell="E36" sqref="E36"/>
    </sheetView>
  </sheetViews>
  <sheetFormatPr defaultColWidth="9.140625" defaultRowHeight="12.75" x14ac:dyDescent="0.2"/>
  <cols>
    <col min="1" max="1" width="6" style="1" customWidth="1"/>
    <col min="2" max="2" width="23.28515625" style="2" customWidth="1"/>
    <col min="3" max="3" width="11.28515625" style="3" customWidth="1"/>
    <col min="4" max="5" width="11.42578125" style="42" customWidth="1"/>
    <col min="6" max="6" width="10.42578125" style="2" bestFit="1" customWidth="1"/>
    <col min="7" max="7" width="9.140625" style="2"/>
    <col min="8" max="8" width="11.42578125" style="2" bestFit="1" customWidth="1"/>
    <col min="9" max="16384" width="9.140625" style="2"/>
  </cols>
  <sheetData>
    <row r="2" spans="1:16" ht="15" customHeight="1" x14ac:dyDescent="0.2">
      <c r="A2" s="66" t="s">
        <v>0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">
      <c r="A3" s="114" t="s">
        <v>1</v>
      </c>
      <c r="B3" s="115" t="s">
        <v>2</v>
      </c>
      <c r="C3" s="116" t="s">
        <v>3</v>
      </c>
      <c r="D3" s="116" t="s">
        <v>4</v>
      </c>
      <c r="E3" s="116" t="s">
        <v>5</v>
      </c>
      <c r="F3" s="112" t="s">
        <v>6</v>
      </c>
      <c r="G3" s="6"/>
      <c r="H3" s="6"/>
      <c r="I3" s="6"/>
      <c r="J3" s="6"/>
      <c r="K3" s="6"/>
      <c r="L3" s="6"/>
      <c r="M3" s="7"/>
    </row>
    <row r="4" spans="1:16" ht="8.25" customHeight="1" x14ac:dyDescent="0.2">
      <c r="A4" s="114"/>
      <c r="B4" s="115"/>
      <c r="C4" s="116"/>
      <c r="D4" s="116"/>
      <c r="E4" s="116"/>
      <c r="F4" s="113"/>
    </row>
    <row r="5" spans="1:16" ht="15" customHeight="1" x14ac:dyDescent="0.2">
      <c r="A5" s="71" t="s">
        <v>7</v>
      </c>
      <c r="B5" s="13" t="s">
        <v>8</v>
      </c>
      <c r="C5" s="14">
        <v>220552</v>
      </c>
      <c r="D5" s="58">
        <f>+E5-C5</f>
        <v>7000</v>
      </c>
      <c r="E5" s="58">
        <v>227552</v>
      </c>
      <c r="F5" s="40">
        <f t="shared" ref="F5:F11" si="0">+E5/C5</f>
        <v>1.0317385469186404</v>
      </c>
      <c r="H5" s="12"/>
    </row>
    <row r="6" spans="1:16" ht="15" customHeight="1" x14ac:dyDescent="0.2">
      <c r="A6" s="71" t="s">
        <v>9</v>
      </c>
      <c r="B6" s="13" t="s">
        <v>10</v>
      </c>
      <c r="C6" s="14">
        <v>266348</v>
      </c>
      <c r="D6" s="58">
        <f>+E6-C6</f>
        <v>-75995</v>
      </c>
      <c r="E6" s="58">
        <v>190353</v>
      </c>
      <c r="F6" s="40">
        <f t="shared" si="0"/>
        <v>0.714677789959001</v>
      </c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1.5" customHeight="1" x14ac:dyDescent="0.2">
      <c r="A7" s="71" t="s">
        <v>11</v>
      </c>
      <c r="B7" s="13" t="s">
        <v>12</v>
      </c>
      <c r="C7" s="14">
        <v>79557</v>
      </c>
      <c r="D7" s="58">
        <f t="shared" ref="D7:D12" si="1">+E7-C7</f>
        <v>2273</v>
      </c>
      <c r="E7" s="58">
        <v>81830</v>
      </c>
      <c r="F7" s="40">
        <f t="shared" si="0"/>
        <v>1.0285707103083324</v>
      </c>
      <c r="G7" s="11"/>
      <c r="H7" s="11"/>
      <c r="I7" s="11"/>
      <c r="J7" s="11"/>
      <c r="K7" s="11"/>
      <c r="L7" s="11"/>
      <c r="M7" s="11"/>
      <c r="N7" s="11"/>
    </row>
    <row r="8" spans="1:16" ht="15" customHeight="1" x14ac:dyDescent="0.2">
      <c r="A8" s="71" t="s">
        <v>13</v>
      </c>
      <c r="B8" s="13" t="s">
        <v>14</v>
      </c>
      <c r="C8" s="14">
        <v>1576030</v>
      </c>
      <c r="D8" s="58">
        <f t="shared" si="1"/>
        <v>-50578.309949565213</v>
      </c>
      <c r="E8" s="58">
        <v>1525451.6900504348</v>
      </c>
      <c r="F8" s="40">
        <f t="shared" si="0"/>
        <v>0.96790777463020039</v>
      </c>
      <c r="I8" s="15"/>
    </row>
    <row r="9" spans="1:16" ht="15" customHeight="1" x14ac:dyDescent="0.2">
      <c r="A9" s="71" t="s">
        <v>15</v>
      </c>
      <c r="B9" s="13" t="s">
        <v>16</v>
      </c>
      <c r="C9" s="14">
        <v>11000</v>
      </c>
      <c r="D9" s="58">
        <f t="shared" si="1"/>
        <v>0</v>
      </c>
      <c r="E9" s="58">
        <v>11000</v>
      </c>
      <c r="F9" s="40">
        <f t="shared" si="0"/>
        <v>1</v>
      </c>
      <c r="G9" s="16"/>
      <c r="H9" s="11"/>
      <c r="I9" s="11"/>
      <c r="J9" s="11"/>
      <c r="K9" s="11"/>
      <c r="L9" s="11"/>
      <c r="M9" s="11"/>
      <c r="N9" s="11"/>
    </row>
    <row r="10" spans="1:16" ht="15" customHeight="1" x14ac:dyDescent="0.2">
      <c r="A10" s="71" t="s">
        <v>17</v>
      </c>
      <c r="B10" s="13" t="s">
        <v>18</v>
      </c>
      <c r="C10" s="14">
        <v>103451</v>
      </c>
      <c r="D10" s="58">
        <f t="shared" si="1"/>
        <v>-460.10352379055985</v>
      </c>
      <c r="E10" s="58">
        <v>102990.89647620944</v>
      </c>
      <c r="F10" s="45">
        <f t="shared" si="0"/>
        <v>0.99555244972218193</v>
      </c>
      <c r="G10" s="11"/>
      <c r="H10" s="11"/>
      <c r="I10" s="11"/>
      <c r="J10" s="11"/>
      <c r="K10" s="11"/>
      <c r="L10" s="11"/>
      <c r="M10" s="11"/>
      <c r="N10" s="11"/>
    </row>
    <row r="11" spans="1:16" ht="60" customHeight="1" x14ac:dyDescent="0.2">
      <c r="A11" s="71" t="s">
        <v>19</v>
      </c>
      <c r="B11" s="13" t="s">
        <v>20</v>
      </c>
      <c r="C11" s="14">
        <v>1098283</v>
      </c>
      <c r="D11" s="58">
        <f t="shared" si="1"/>
        <v>79853.043333997019</v>
      </c>
      <c r="E11" s="58">
        <v>1178136.043333997</v>
      </c>
      <c r="F11" s="40">
        <f t="shared" si="0"/>
        <v>1.0727071650330535</v>
      </c>
      <c r="G11" s="17"/>
      <c r="H11" s="17"/>
      <c r="I11" s="17"/>
      <c r="J11" s="17"/>
      <c r="K11" s="17"/>
      <c r="L11" s="17"/>
      <c r="M11" s="17"/>
      <c r="N11" s="17"/>
    </row>
    <row r="12" spans="1:16" ht="27" customHeight="1" x14ac:dyDescent="0.2">
      <c r="A12" s="71" t="s">
        <v>21</v>
      </c>
      <c r="B12" s="13" t="s">
        <v>22</v>
      </c>
      <c r="C12" s="14">
        <v>596995</v>
      </c>
      <c r="D12" s="58">
        <f t="shared" si="1"/>
        <v>0</v>
      </c>
      <c r="E12" s="58">
        <v>596995</v>
      </c>
      <c r="F12" s="40">
        <f t="shared" ref="F12:F22" si="2">+E12/C12</f>
        <v>1</v>
      </c>
      <c r="G12" s="19"/>
      <c r="H12" s="20"/>
      <c r="I12" s="20"/>
      <c r="J12" s="18"/>
      <c r="K12" s="20"/>
      <c r="L12" s="19"/>
      <c r="M12" s="19"/>
      <c r="N12" s="19"/>
    </row>
    <row r="13" spans="1:16" ht="14.25" customHeight="1" x14ac:dyDescent="0.2">
      <c r="A13" s="71" t="s">
        <v>23</v>
      </c>
      <c r="B13" s="13" t="s">
        <v>24</v>
      </c>
      <c r="C13" s="14">
        <v>400000</v>
      </c>
      <c r="D13" s="58">
        <f t="shared" ref="D13:D21" si="3">+E13-C13</f>
        <v>0</v>
      </c>
      <c r="E13" s="58">
        <v>400000</v>
      </c>
      <c r="F13" s="40">
        <f t="shared" si="2"/>
        <v>1</v>
      </c>
      <c r="G13" s="21"/>
      <c r="H13" s="21"/>
      <c r="I13" s="21"/>
      <c r="J13" s="21"/>
      <c r="K13" s="21"/>
      <c r="L13" s="21"/>
      <c r="M13" s="21"/>
      <c r="N13" s="21"/>
    </row>
    <row r="14" spans="1:16" ht="12.75" customHeight="1" x14ac:dyDescent="0.2">
      <c r="A14" s="72" t="s">
        <v>25</v>
      </c>
      <c r="B14" s="13" t="s">
        <v>52</v>
      </c>
      <c r="C14" s="14">
        <v>7800746</v>
      </c>
      <c r="D14" s="58">
        <f t="shared" si="3"/>
        <v>0</v>
      </c>
      <c r="E14" s="14">
        <v>7800746</v>
      </c>
      <c r="F14" s="40">
        <f t="shared" si="2"/>
        <v>1</v>
      </c>
      <c r="G14" s="21"/>
      <c r="H14" s="21"/>
      <c r="I14" s="21"/>
      <c r="J14" s="21"/>
      <c r="K14" s="21"/>
      <c r="L14" s="21"/>
      <c r="M14" s="21"/>
      <c r="N14" s="21"/>
    </row>
    <row r="15" spans="1:16" ht="21" customHeight="1" x14ac:dyDescent="0.2">
      <c r="A15" s="71" t="s">
        <v>26</v>
      </c>
      <c r="B15" s="13" t="s">
        <v>29</v>
      </c>
      <c r="C15" s="14">
        <v>18244</v>
      </c>
      <c r="D15" s="58">
        <f t="shared" si="3"/>
        <v>1000</v>
      </c>
      <c r="E15" s="58">
        <v>19244</v>
      </c>
      <c r="F15" s="40">
        <f t="shared" si="2"/>
        <v>1.0548125411094058</v>
      </c>
    </row>
    <row r="16" spans="1:16" ht="63" customHeight="1" x14ac:dyDescent="0.2">
      <c r="A16" s="71" t="s">
        <v>27</v>
      </c>
      <c r="B16" s="13" t="s">
        <v>31</v>
      </c>
      <c r="C16" s="14">
        <v>574578</v>
      </c>
      <c r="D16" s="58">
        <f t="shared" si="3"/>
        <v>78996</v>
      </c>
      <c r="E16" s="58">
        <v>653574</v>
      </c>
      <c r="F16" s="40">
        <f t="shared" si="2"/>
        <v>1.1374852500443804</v>
      </c>
      <c r="G16" s="22"/>
      <c r="H16" s="23"/>
      <c r="I16" s="23"/>
      <c r="J16" s="18"/>
      <c r="K16" s="22"/>
      <c r="L16" s="22"/>
      <c r="M16" s="22"/>
      <c r="N16" s="22"/>
    </row>
    <row r="17" spans="1:13" ht="18.75" customHeight="1" x14ac:dyDescent="0.2">
      <c r="A17" s="71" t="s">
        <v>28</v>
      </c>
      <c r="B17" s="13" t="s">
        <v>33</v>
      </c>
      <c r="C17" s="14">
        <v>665</v>
      </c>
      <c r="D17" s="58">
        <f t="shared" si="3"/>
        <v>0</v>
      </c>
      <c r="E17" s="58">
        <v>665</v>
      </c>
      <c r="F17" s="40">
        <f t="shared" si="2"/>
        <v>1</v>
      </c>
    </row>
    <row r="18" spans="1:13" ht="15" customHeight="1" x14ac:dyDescent="0.2">
      <c r="A18" s="71" t="s">
        <v>30</v>
      </c>
      <c r="B18" s="13" t="s">
        <v>35</v>
      </c>
      <c r="C18" s="14">
        <v>6833</v>
      </c>
      <c r="D18" s="58">
        <f t="shared" si="3"/>
        <v>2500</v>
      </c>
      <c r="E18" s="58">
        <v>9333</v>
      </c>
      <c r="F18" s="40">
        <f t="shared" si="2"/>
        <v>1.3658715059271185</v>
      </c>
    </row>
    <row r="19" spans="1:13" ht="21.75" customHeight="1" x14ac:dyDescent="0.2">
      <c r="A19" s="71" t="s">
        <v>32</v>
      </c>
      <c r="B19" s="13" t="s">
        <v>37</v>
      </c>
      <c r="C19" s="14">
        <v>10620</v>
      </c>
      <c r="D19" s="58">
        <f t="shared" si="3"/>
        <v>0</v>
      </c>
      <c r="E19" s="58">
        <v>10620</v>
      </c>
      <c r="F19" s="40">
        <f t="shared" si="2"/>
        <v>1</v>
      </c>
    </row>
    <row r="20" spans="1:13" ht="15" customHeight="1" x14ac:dyDescent="0.2">
      <c r="A20" s="71" t="s">
        <v>34</v>
      </c>
      <c r="B20" s="13" t="s">
        <v>38</v>
      </c>
      <c r="C20" s="14">
        <v>8000</v>
      </c>
      <c r="D20" s="58">
        <f t="shared" si="3"/>
        <v>0</v>
      </c>
      <c r="E20" s="58">
        <v>8000</v>
      </c>
      <c r="F20" s="40">
        <f t="shared" si="2"/>
        <v>1</v>
      </c>
    </row>
    <row r="21" spans="1:13" ht="15" customHeight="1" x14ac:dyDescent="0.2">
      <c r="A21" s="71" t="s">
        <v>36</v>
      </c>
      <c r="B21" s="13" t="s">
        <v>39</v>
      </c>
      <c r="C21" s="14">
        <v>2130</v>
      </c>
      <c r="D21" s="58">
        <f t="shared" si="3"/>
        <v>0</v>
      </c>
      <c r="E21" s="58">
        <v>2130</v>
      </c>
      <c r="F21" s="40">
        <f t="shared" si="2"/>
        <v>1</v>
      </c>
    </row>
    <row r="22" spans="1:13" ht="15" customHeight="1" x14ac:dyDescent="0.2">
      <c r="A22" s="24"/>
      <c r="B22" s="86" t="s">
        <v>40</v>
      </c>
      <c r="C22" s="81">
        <f>SUM(C5:C21)</f>
        <v>12774032</v>
      </c>
      <c r="D22" s="82">
        <f>+E22-C22</f>
        <v>44588.629860641435</v>
      </c>
      <c r="E22" s="82">
        <f>SUM(E5:E21)</f>
        <v>12818620.629860641</v>
      </c>
      <c r="F22" s="83">
        <f t="shared" si="2"/>
        <v>1.0034905681980946</v>
      </c>
    </row>
    <row r="23" spans="1:13" s="1" customFormat="1" ht="15" customHeight="1" x14ac:dyDescent="0.2">
      <c r="A23" s="27"/>
      <c r="B23" s="28"/>
      <c r="C23" s="29"/>
      <c r="D23" s="29"/>
      <c r="E23" s="30"/>
    </row>
    <row r="24" spans="1:13" ht="18" customHeight="1" x14ac:dyDescent="0.2">
      <c r="B24" s="31"/>
      <c r="C24" s="59"/>
      <c r="D24" s="59"/>
      <c r="E24" s="59"/>
    </row>
    <row r="25" spans="1:13" x14ac:dyDescent="0.2">
      <c r="A25" s="34" t="s">
        <v>41</v>
      </c>
      <c r="B25" s="34"/>
      <c r="C25" s="34"/>
      <c r="D25" s="37"/>
      <c r="E25" s="38"/>
      <c r="F25" s="38"/>
    </row>
    <row r="26" spans="1:13" ht="20.25" customHeight="1" x14ac:dyDescent="0.2">
      <c r="A26" s="114" t="s">
        <v>1</v>
      </c>
      <c r="B26" s="78" t="s">
        <v>2</v>
      </c>
      <c r="C26" s="117" t="s">
        <v>3</v>
      </c>
      <c r="D26" s="117" t="s">
        <v>4</v>
      </c>
      <c r="E26" s="117" t="s">
        <v>5</v>
      </c>
      <c r="F26" s="112" t="s">
        <v>6</v>
      </c>
      <c r="G26" s="6"/>
      <c r="H26" s="6"/>
      <c r="I26" s="6"/>
      <c r="J26" s="6"/>
      <c r="K26" s="6"/>
      <c r="L26" s="6"/>
      <c r="M26" s="7"/>
    </row>
    <row r="27" spans="1:13" ht="7.5" customHeight="1" x14ac:dyDescent="0.2">
      <c r="A27" s="114"/>
      <c r="B27" s="79"/>
      <c r="C27" s="118"/>
      <c r="D27" s="118"/>
      <c r="E27" s="118"/>
      <c r="F27" s="113"/>
    </row>
    <row r="28" spans="1:13" ht="31.5" customHeight="1" x14ac:dyDescent="0.2">
      <c r="A28" s="39" t="str">
        <f>+'[1]FIN plan2023 V1'!A118</f>
        <v>1.</v>
      </c>
      <c r="B28" s="77" t="str">
        <f>+'[1]FIN plan2023 V1'!C118</f>
        <v>Troškovi stručnog obrazovanja</v>
      </c>
      <c r="C28" s="10">
        <v>200000</v>
      </c>
      <c r="D28" s="10">
        <f>+E28-C28</f>
        <v>0</v>
      </c>
      <c r="E28" s="10">
        <v>200000</v>
      </c>
      <c r="F28" s="40">
        <f>+E28/C28</f>
        <v>1</v>
      </c>
    </row>
    <row r="29" spans="1:13" ht="15" customHeight="1" x14ac:dyDescent="0.2">
      <c r="A29" s="24"/>
      <c r="B29" s="80" t="s">
        <v>40</v>
      </c>
      <c r="C29" s="25">
        <f>SUM(C28)</f>
        <v>200000</v>
      </c>
      <c r="D29" s="26">
        <f>+E29-C29</f>
        <v>0</v>
      </c>
      <c r="E29" s="26">
        <f>SUM(E28)</f>
        <v>200000</v>
      </c>
      <c r="F29" s="41">
        <f>+E29/C29</f>
        <v>1</v>
      </c>
    </row>
    <row r="30" spans="1:13" x14ac:dyDescent="0.2">
      <c r="C30" s="2"/>
      <c r="D30" s="3"/>
      <c r="F30" s="42"/>
    </row>
    <row r="31" spans="1:13" x14ac:dyDescent="0.2">
      <c r="C31" s="2"/>
      <c r="D31" s="3"/>
      <c r="F31" s="42"/>
    </row>
    <row r="32" spans="1:13" ht="24" customHeight="1" x14ac:dyDescent="0.2">
      <c r="B32" s="119" t="s">
        <v>42</v>
      </c>
      <c r="C32" s="117" t="s">
        <v>3</v>
      </c>
      <c r="D32" s="117" t="s">
        <v>4</v>
      </c>
      <c r="E32" s="121" t="s">
        <v>5</v>
      </c>
      <c r="F32" s="112" t="s">
        <v>6</v>
      </c>
    </row>
    <row r="33" spans="1:8" ht="21.75" customHeight="1" x14ac:dyDescent="0.2">
      <c r="B33" s="120"/>
      <c r="C33" s="118"/>
      <c r="D33" s="118"/>
      <c r="E33" s="122"/>
      <c r="F33" s="113"/>
    </row>
    <row r="34" spans="1:8" ht="25.5" customHeight="1" x14ac:dyDescent="0.2">
      <c r="B34" s="9" t="s">
        <v>43</v>
      </c>
      <c r="C34" s="43">
        <v>12774032</v>
      </c>
      <c r="D34" s="44">
        <f>+E34-C34</f>
        <v>44588.629860641435</v>
      </c>
      <c r="E34" s="44">
        <v>12818620.629860641</v>
      </c>
      <c r="F34" s="45">
        <f>+E34/C34</f>
        <v>1.0034905681980946</v>
      </c>
    </row>
    <row r="35" spans="1:8" ht="20.25" customHeight="1" x14ac:dyDescent="0.2">
      <c r="B35" s="9" t="s">
        <v>44</v>
      </c>
      <c r="C35" s="43">
        <v>200000</v>
      </c>
      <c r="D35" s="44">
        <f>+E35-C35</f>
        <v>0</v>
      </c>
      <c r="E35" s="44">
        <v>200000</v>
      </c>
      <c r="F35" s="47">
        <f>+E35/C35</f>
        <v>1</v>
      </c>
      <c r="H35" s="46"/>
    </row>
    <row r="36" spans="1:8" ht="15" customHeight="1" x14ac:dyDescent="0.2">
      <c r="B36" s="48" t="s">
        <v>40</v>
      </c>
      <c r="C36" s="49">
        <f>+C34+C35</f>
        <v>12974032</v>
      </c>
      <c r="D36" s="49">
        <f>+E36-C36</f>
        <v>44588.629860641435</v>
      </c>
      <c r="E36" s="49">
        <f>+E34+E35</f>
        <v>13018620.629860641</v>
      </c>
      <c r="F36" s="50">
        <f>+E36/C36</f>
        <v>1.0034367596642773</v>
      </c>
      <c r="H36" s="46"/>
    </row>
    <row r="37" spans="1:8" x14ac:dyDescent="0.2">
      <c r="C37" s="2"/>
      <c r="D37" s="2"/>
      <c r="E37" s="2"/>
    </row>
    <row r="38" spans="1:8" x14ac:dyDescent="0.2">
      <c r="C38" s="2"/>
      <c r="D38" s="3"/>
      <c r="F38" s="42"/>
    </row>
    <row r="39" spans="1:8" x14ac:dyDescent="0.2">
      <c r="A39" s="34"/>
      <c r="B39" s="35"/>
      <c r="D39" s="32"/>
      <c r="E39" s="36"/>
    </row>
    <row r="40" spans="1:8" ht="14.45" customHeight="1" x14ac:dyDescent="0.2">
      <c r="A40" s="34"/>
      <c r="B40" s="34"/>
      <c r="C40" s="37"/>
      <c r="D40" s="60"/>
      <c r="E40" s="60"/>
    </row>
    <row r="41" spans="1:8" x14ac:dyDescent="0.2">
      <c r="A41" s="34"/>
      <c r="B41" s="34"/>
      <c r="C41" s="32"/>
      <c r="D41" s="36"/>
      <c r="E41" s="51"/>
    </row>
    <row r="42" spans="1:8" x14ac:dyDescent="0.2">
      <c r="A42" s="34"/>
      <c r="B42" s="34"/>
      <c r="C42" s="32"/>
      <c r="D42" s="51"/>
      <c r="E42" s="51"/>
    </row>
    <row r="43" spans="1:8" x14ac:dyDescent="0.2">
      <c r="A43" s="34"/>
      <c r="B43" s="34"/>
      <c r="C43" s="61"/>
      <c r="D43" s="62"/>
      <c r="E43" s="38"/>
    </row>
    <row r="44" spans="1:8" x14ac:dyDescent="0.2">
      <c r="A44" s="34"/>
      <c r="B44" s="34"/>
      <c r="C44" s="37"/>
      <c r="D44" s="38"/>
      <c r="E44" s="38"/>
    </row>
    <row r="48" spans="1:8" x14ac:dyDescent="0.2">
      <c r="C48" s="63"/>
    </row>
    <row r="49" spans="3:3" x14ac:dyDescent="0.2">
      <c r="C49" s="64"/>
    </row>
  </sheetData>
  <autoFilter ref="A4:B4"/>
  <mergeCells count="16">
    <mergeCell ref="F32:F33"/>
    <mergeCell ref="B32:B33"/>
    <mergeCell ref="C32:C33"/>
    <mergeCell ref="D32:D33"/>
    <mergeCell ref="E32:E33"/>
    <mergeCell ref="D26:D27"/>
    <mergeCell ref="E26:E27"/>
    <mergeCell ref="F26:F27"/>
    <mergeCell ref="C26:C27"/>
    <mergeCell ref="A26:A2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20" zoomScaleNormal="120" workbookViewId="0">
      <selection activeCell="F6" sqref="F6"/>
    </sheetView>
  </sheetViews>
  <sheetFormatPr defaultColWidth="9.140625" defaultRowHeight="12.75" x14ac:dyDescent="0.2"/>
  <cols>
    <col min="1" max="1" width="6" style="1" customWidth="1"/>
    <col min="2" max="2" width="6.28515625" style="2" customWidth="1"/>
    <col min="3" max="3" width="23.28515625" style="2" customWidth="1"/>
    <col min="4" max="4" width="11.28515625" style="3" customWidth="1"/>
    <col min="5" max="6" width="11.42578125" style="42" customWidth="1"/>
    <col min="7" max="7" width="10.42578125" style="2" bestFit="1" customWidth="1"/>
    <col min="8" max="8" width="9.140625" style="2"/>
    <col min="9" max="9" width="11.42578125" style="2" bestFit="1" customWidth="1"/>
    <col min="10" max="16384" width="9.140625" style="2"/>
  </cols>
  <sheetData>
    <row r="1" spans="1:10" x14ac:dyDescent="0.2">
      <c r="A1" s="34"/>
      <c r="B1" s="34"/>
      <c r="C1" s="35"/>
      <c r="E1" s="32"/>
      <c r="F1" s="36"/>
    </row>
    <row r="2" spans="1:10" x14ac:dyDescent="0.2">
      <c r="A2" s="2"/>
      <c r="B2" s="66" t="s">
        <v>45</v>
      </c>
      <c r="C2" s="34"/>
      <c r="D2" s="37"/>
      <c r="E2" s="51"/>
      <c r="F2"/>
      <c r="J2" s="51"/>
    </row>
    <row r="3" spans="1:10" ht="42.75" customHeight="1" x14ac:dyDescent="0.2">
      <c r="A3" s="2"/>
      <c r="B3" s="8" t="s">
        <v>46</v>
      </c>
      <c r="C3" s="8" t="s">
        <v>47</v>
      </c>
      <c r="D3" s="84" t="s">
        <v>3</v>
      </c>
      <c r="E3" s="84" t="s">
        <v>4</v>
      </c>
      <c r="F3" s="84" t="s">
        <v>5</v>
      </c>
      <c r="G3" s="85" t="s">
        <v>6</v>
      </c>
      <c r="H3" s="42"/>
    </row>
    <row r="4" spans="1:10" x14ac:dyDescent="0.2">
      <c r="A4" s="2"/>
      <c r="B4" s="52" t="s">
        <v>7</v>
      </c>
      <c r="C4" s="9" t="s">
        <v>48</v>
      </c>
      <c r="D4" s="73">
        <v>12782276.93</v>
      </c>
      <c r="E4" s="73">
        <f>+F4-D4</f>
        <v>44500.000000001863</v>
      </c>
      <c r="F4" s="73">
        <v>12826776.930000002</v>
      </c>
      <c r="G4" s="74">
        <f>+F4/D4</f>
        <v>1.0034813828744049</v>
      </c>
      <c r="H4" s="42"/>
    </row>
    <row r="5" spans="1:10" x14ac:dyDescent="0.2">
      <c r="A5" s="2"/>
      <c r="B5" s="52" t="s">
        <v>9</v>
      </c>
      <c r="C5" s="9" t="s">
        <v>49</v>
      </c>
      <c r="D5" s="73">
        <v>12774032</v>
      </c>
      <c r="E5" s="73">
        <f>+F5-D5</f>
        <v>44588.629860641435</v>
      </c>
      <c r="F5" s="75">
        <v>12818620.629860641</v>
      </c>
      <c r="G5" s="76">
        <f>+F5/D5</f>
        <v>1.0034905681980946</v>
      </c>
      <c r="H5" s="42"/>
    </row>
    <row r="6" spans="1:10" x14ac:dyDescent="0.2">
      <c r="A6" s="2"/>
      <c r="B6" s="53" t="s">
        <v>11</v>
      </c>
      <c r="C6" s="54" t="s">
        <v>50</v>
      </c>
      <c r="D6" s="55">
        <f>+D4-D5</f>
        <v>8244.929999999702</v>
      </c>
      <c r="E6" s="55">
        <f>+F6-D6</f>
        <v>-88.629860639572144</v>
      </c>
      <c r="F6" s="56">
        <f>+F4-F5</f>
        <v>8156.3001393601298</v>
      </c>
      <c r="G6" s="57" t="s">
        <v>51</v>
      </c>
      <c r="H6" s="42"/>
    </row>
    <row r="8" spans="1:10" x14ac:dyDescent="0.2">
      <c r="F8" s="33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2024-11-15T08:08:26Z</dcterms:modified>
</cp:coreProperties>
</file>